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9980" windowHeight="80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8" i="1"/>
  <c r="E21"/>
  <c r="C21" s="1"/>
  <c r="E18" l="1"/>
  <c r="H18" s="1"/>
  <c r="E15"/>
  <c r="C22"/>
  <c r="J15"/>
  <c r="H21" l="1"/>
  <c r="J21" s="1"/>
  <c r="H15"/>
  <c r="C15"/>
  <c r="C18"/>
  <c r="C19"/>
  <c r="C16"/>
</calcChain>
</file>

<file path=xl/sharedStrings.xml><?xml version="1.0" encoding="utf-8"?>
<sst xmlns="http://schemas.openxmlformats.org/spreadsheetml/2006/main" count="52" uniqueCount="36">
  <si>
    <t>Input R:</t>
  </si>
  <si>
    <t>Input X:</t>
  </si>
  <si>
    <t>Output R:</t>
  </si>
  <si>
    <t>Output X:</t>
  </si>
  <si>
    <t>ohms</t>
  </si>
  <si>
    <t>Notes:</t>
  </si>
  <si>
    <t>uH</t>
  </si>
  <si>
    <t>Frequency:</t>
  </si>
  <si>
    <t>Input the following values:</t>
  </si>
  <si>
    <t>uF</t>
  </si>
  <si>
    <t>Results:</t>
  </si>
  <si>
    <t>.</t>
  </si>
  <si>
    <t>Inductor in the shunt leg</t>
  </si>
  <si>
    <t>Capacitor in the shunt leg</t>
  </si>
  <si>
    <t>Power input:</t>
  </si>
  <si>
    <t>Watts</t>
  </si>
  <si>
    <t>Any  phase shift other than 90 degrees will have different leg reactances</t>
  </si>
  <si>
    <t>Phase:</t>
  </si>
  <si>
    <t>A</t>
  </si>
  <si>
    <t>V</t>
  </si>
  <si>
    <t>Shunt leg</t>
  </si>
  <si>
    <t>Output Leg</t>
  </si>
  <si>
    <t>Input Leg</t>
  </si>
  <si>
    <t xml:space="preserve"> </t>
  </si>
  <si>
    <t>degrees</t>
  </si>
  <si>
    <t>rev.12/13/2018</t>
  </si>
  <si>
    <t>T matching network calculator :</t>
  </si>
  <si>
    <t>T Lowpass configuration ( -90 degree phase shift)</t>
  </si>
  <si>
    <t>T Highpass configuration (+90 degree phase shift)</t>
  </si>
  <si>
    <t>T network phase shift can be set independantly of transformation ratio</t>
  </si>
  <si>
    <t>MHz</t>
  </si>
  <si>
    <t>J. Whitney,  KG2BK</t>
  </si>
  <si>
    <t>Peak voltage (125% modulation) = rms x 3.18</t>
  </si>
  <si>
    <t>Peak current (125% modulation ) = rms x 1.34</t>
  </si>
  <si>
    <t xml:space="preserve"> j ohms</t>
  </si>
  <si>
    <t>values are rms: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</si>
</sst>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9"/>
  <sheetViews>
    <sheetView tabSelected="1" zoomScale="110" zoomScaleNormal="110" workbookViewId="0">
      <selection activeCell="G10" sqref="G10"/>
    </sheetView>
  </sheetViews>
  <sheetFormatPr defaultRowHeight="15"/>
  <cols>
    <col min="1" max="1" width="5.7109375" customWidth="1"/>
    <col min="2" max="2" width="10.5703125" customWidth="1"/>
    <col min="3" max="3" width="14.85546875" bestFit="1" customWidth="1"/>
    <col min="5" max="5" width="8.28515625" customWidth="1"/>
    <col min="6" max="6" width="7.28515625" customWidth="1"/>
    <col min="7" max="7" width="5.42578125" customWidth="1"/>
    <col min="8" max="8" width="7.28515625" customWidth="1"/>
    <col min="9" max="9" width="4.140625" customWidth="1"/>
    <col min="10" max="10" width="5.5703125" customWidth="1"/>
    <col min="11" max="11" width="3.42578125" customWidth="1"/>
    <col min="12" max="12" width="9.85546875" customWidth="1"/>
  </cols>
  <sheetData>
    <row r="1" spans="2:12" s="12" customFormat="1"/>
    <row r="2" spans="2:12" s="12" customFormat="1">
      <c r="B2" s="16" t="s">
        <v>26</v>
      </c>
      <c r="F2" s="12" t="s">
        <v>25</v>
      </c>
    </row>
    <row r="3" spans="2:12" s="12" customFormat="1">
      <c r="B3" s="16" t="s">
        <v>31</v>
      </c>
    </row>
    <row r="4" spans="2:12" s="12" customFormat="1"/>
    <row r="5" spans="2:12" s="12" customFormat="1">
      <c r="B5" s="2" t="s">
        <v>8</v>
      </c>
      <c r="C5" s="2"/>
      <c r="D5" s="2"/>
      <c r="E5" s="2"/>
      <c r="F5" s="2"/>
      <c r="G5" s="2"/>
    </row>
    <row r="6" spans="2:12" s="12" customFormat="1">
      <c r="B6" s="12" t="s">
        <v>14</v>
      </c>
      <c r="D6" s="13">
        <v>1000</v>
      </c>
      <c r="E6" s="12" t="s">
        <v>15</v>
      </c>
      <c r="F6" s="14"/>
      <c r="G6" s="14"/>
    </row>
    <row r="7" spans="2:12" s="12" customFormat="1">
      <c r="B7" s="12" t="s">
        <v>7</v>
      </c>
      <c r="D7" s="13">
        <v>1.885</v>
      </c>
      <c r="E7" s="1" t="s">
        <v>30</v>
      </c>
      <c r="F7" s="14"/>
      <c r="G7" s="14"/>
    </row>
    <row r="8" spans="2:12" s="12" customFormat="1">
      <c r="B8" s="12" t="s">
        <v>0</v>
      </c>
      <c r="D8" s="13">
        <v>50</v>
      </c>
      <c r="E8" s="3" t="s">
        <v>4</v>
      </c>
      <c r="F8" s="14"/>
      <c r="G8" s="15"/>
      <c r="H8" s="3"/>
    </row>
    <row r="9" spans="2:12" s="12" customFormat="1">
      <c r="B9" s="12" t="s">
        <v>1</v>
      </c>
      <c r="D9" s="13">
        <v>0</v>
      </c>
      <c r="E9" s="1" t="s">
        <v>34</v>
      </c>
      <c r="F9" s="14"/>
      <c r="G9" s="15"/>
      <c r="H9" s="3"/>
    </row>
    <row r="10" spans="2:12" s="12" customFormat="1">
      <c r="B10" s="12" t="s">
        <v>2</v>
      </c>
      <c r="D10" s="13">
        <v>100</v>
      </c>
      <c r="E10" s="3" t="s">
        <v>4</v>
      </c>
      <c r="F10" s="14"/>
      <c r="G10" s="15"/>
      <c r="H10" s="3"/>
    </row>
    <row r="11" spans="2:12" s="12" customFormat="1">
      <c r="B11" s="12" t="s">
        <v>3</v>
      </c>
      <c r="D11" s="13">
        <v>-40</v>
      </c>
      <c r="E11" s="1" t="s">
        <v>34</v>
      </c>
      <c r="F11" s="14"/>
      <c r="G11" s="14"/>
      <c r="L11" s="11"/>
    </row>
    <row r="12" spans="2:12" s="12" customFormat="1">
      <c r="B12" s="12" t="s">
        <v>17</v>
      </c>
      <c r="D12" s="13">
        <v>-90</v>
      </c>
      <c r="E12" s="3" t="s">
        <v>24</v>
      </c>
      <c r="F12" s="14"/>
      <c r="G12" s="14"/>
      <c r="J12" s="12" t="s">
        <v>23</v>
      </c>
    </row>
    <row r="13" spans="2:12" s="12" customFormat="1">
      <c r="D13" s="14"/>
      <c r="E13" s="14"/>
      <c r="F13" s="4"/>
      <c r="G13" s="14"/>
      <c r="H13" s="3"/>
    </row>
    <row r="14" spans="2:12" s="12" customFormat="1">
      <c r="B14" s="2" t="s">
        <v>10</v>
      </c>
      <c r="D14" s="14"/>
      <c r="E14" s="14"/>
      <c r="F14" s="14"/>
      <c r="G14" s="14"/>
      <c r="H14" s="18" t="s">
        <v>35</v>
      </c>
    </row>
    <row r="15" spans="2:12" s="12" customFormat="1">
      <c r="B15" s="17" t="s">
        <v>22</v>
      </c>
      <c r="C15" s="8" t="b">
        <f>IF(E15&lt;=0,ABS((1)/(6.28*D7*E15)))</f>
        <v>0</v>
      </c>
      <c r="D15" s="2" t="s">
        <v>9</v>
      </c>
      <c r="E15" s="7">
        <f>(D8/TAN(RADIANS(D12))-E21-D9)</f>
        <v>70.710678118654755</v>
      </c>
      <c r="F15" s="16" t="s">
        <v>4</v>
      </c>
      <c r="H15" s="10">
        <f>J15*ABS(E15)</f>
        <v>316.22776601683796</v>
      </c>
      <c r="I15" s="16" t="s">
        <v>19</v>
      </c>
      <c r="J15" s="9">
        <f>SQRT(D6/D8)</f>
        <v>4.4721359549995796</v>
      </c>
      <c r="K15" s="16" t="s">
        <v>18</v>
      </c>
    </row>
    <row r="16" spans="2:12" s="12" customFormat="1">
      <c r="B16" s="17" t="s">
        <v>22</v>
      </c>
      <c r="C16" s="7">
        <f>IF(E15&gt;=0,ABS(E15)/(6.28*D7))</f>
        <v>5.9732955548036593</v>
      </c>
      <c r="D16" s="16" t="s">
        <v>6</v>
      </c>
      <c r="G16" s="3"/>
    </row>
    <row r="17" spans="2:11" s="12" customFormat="1">
      <c r="B17" s="17"/>
      <c r="C17" s="8"/>
      <c r="D17" s="16"/>
      <c r="E17" s="8"/>
      <c r="F17" s="16"/>
      <c r="G17" s="3"/>
      <c r="H17" s="6"/>
      <c r="I17" s="16"/>
      <c r="J17" s="5"/>
      <c r="K17" s="16"/>
    </row>
    <row r="18" spans="2:11" s="12" customFormat="1">
      <c r="B18" s="17" t="s">
        <v>21</v>
      </c>
      <c r="C18" s="8" t="b">
        <f>IF(E18&lt;=0,ABS((1)/(6.28*D7*E18)))</f>
        <v>0</v>
      </c>
      <c r="D18" s="16" t="s">
        <v>9</v>
      </c>
      <c r="E18" s="7">
        <f>(D10/TAN(RADIANS(D12))-E21-D11)</f>
        <v>110.71067811865476</v>
      </c>
      <c r="F18" s="16" t="s">
        <v>4</v>
      </c>
      <c r="G18" s="3"/>
      <c r="H18" s="5">
        <f>J18*ABS(E18)</f>
        <v>350.09790415671415</v>
      </c>
      <c r="I18" s="16" t="s">
        <v>19</v>
      </c>
      <c r="J18" s="9">
        <f>SQRT(D6/D10)</f>
        <v>3.1622776601683795</v>
      </c>
      <c r="K18" s="16" t="s">
        <v>18</v>
      </c>
    </row>
    <row r="19" spans="2:11" s="12" customFormat="1">
      <c r="B19" s="17" t="s">
        <v>21</v>
      </c>
      <c r="C19" s="7">
        <f>IF(E18&gt;=0,ABS(E18)/(6.28*D7))</f>
        <v>9.352301789070161</v>
      </c>
      <c r="D19" s="16" t="s">
        <v>6</v>
      </c>
      <c r="E19" s="8"/>
      <c r="F19" s="16"/>
      <c r="G19" s="16"/>
      <c r="H19" s="6"/>
      <c r="I19" s="16"/>
      <c r="J19" s="5"/>
      <c r="K19" s="16"/>
    </row>
    <row r="20" spans="2:11" s="12" customFormat="1">
      <c r="B20" s="17"/>
      <c r="C20" s="8"/>
      <c r="D20" s="16"/>
      <c r="E20" s="8"/>
      <c r="F20" s="16"/>
      <c r="G20" s="16"/>
      <c r="H20" s="6"/>
      <c r="I20" s="16"/>
      <c r="J20" s="5"/>
      <c r="K20" s="16"/>
    </row>
    <row r="21" spans="2:11" s="12" customFormat="1">
      <c r="B21" s="17" t="s">
        <v>20</v>
      </c>
      <c r="C21" s="8">
        <f>IF(E21&lt;=0,ABS(1/(6.28*D7*E21)))</f>
        <v>1.1946591109607317E-3</v>
      </c>
      <c r="D21" s="16" t="s">
        <v>9</v>
      </c>
      <c r="E21" s="7">
        <f>SQRT(D8*D10)/SIN(RADIANS( D12))</f>
        <v>-70.710678118654755</v>
      </c>
      <c r="F21" s="16" t="s">
        <v>4</v>
      </c>
      <c r="G21" s="16"/>
      <c r="H21" s="11">
        <f>SQRT(D8^2 +ABS(E15^2)) *J15</f>
        <v>387.29833462074168</v>
      </c>
      <c r="I21" s="16" t="s">
        <v>19</v>
      </c>
      <c r="J21" s="9">
        <f>H21/ABS(E21)</f>
        <v>5.4772255750516612</v>
      </c>
      <c r="K21" s="16" t="s">
        <v>18</v>
      </c>
    </row>
    <row r="22" spans="2:11" s="12" customFormat="1">
      <c r="B22" s="17" t="s">
        <v>20</v>
      </c>
      <c r="C22" s="7" t="b">
        <f>IF(E21&gt;=0,ABS(E21)/(6.28*D7))</f>
        <v>0</v>
      </c>
      <c r="D22" s="16" t="s">
        <v>6</v>
      </c>
    </row>
    <row r="23" spans="2:11" s="12" customFormat="1"/>
    <row r="24" spans="2:11" s="12" customFormat="1">
      <c r="C24" s="12" t="s">
        <v>5</v>
      </c>
    </row>
    <row r="25" spans="2:11" s="12" customFormat="1">
      <c r="C25" t="s">
        <v>27</v>
      </c>
    </row>
    <row r="26" spans="2:11" s="12" customFormat="1">
      <c r="C26" s="12" t="s">
        <v>13</v>
      </c>
    </row>
    <row r="27" spans="2:11" s="12" customFormat="1"/>
    <row r="28" spans="2:11" s="12" customFormat="1">
      <c r="C28" t="s">
        <v>28</v>
      </c>
    </row>
    <row r="29" spans="2:11" s="12" customFormat="1">
      <c r="C29" s="12" t="s">
        <v>12</v>
      </c>
    </row>
    <row r="30" spans="2:11" s="12" customFormat="1"/>
    <row r="31" spans="2:11" s="12" customFormat="1">
      <c r="C31" s="12" t="s">
        <v>16</v>
      </c>
    </row>
    <row r="32" spans="2:11" s="12" customFormat="1">
      <c r="C32" t="s">
        <v>29</v>
      </c>
    </row>
    <row r="33" spans="3:10" s="12" customFormat="1"/>
    <row r="34" spans="3:10" s="12" customFormat="1">
      <c r="C34" t="s">
        <v>32</v>
      </c>
    </row>
    <row r="35" spans="3:10" s="12" customFormat="1">
      <c r="C35" t="s">
        <v>33</v>
      </c>
    </row>
    <row r="36" spans="3:10" s="12" customFormat="1"/>
    <row r="39" spans="3:10">
      <c r="J39" t="s">
        <v>11</v>
      </c>
    </row>
  </sheetData>
  <printOptions gridLines="1"/>
  <pageMargins left="0.7" right="0.7" top="0.75" bottom="0.75" header="0.3" footer="0.3"/>
  <pageSetup orientation="portrait" blackAndWhite="1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</dc:creator>
  <cp:lastModifiedBy>KaiS</cp:lastModifiedBy>
  <cp:lastPrinted>2018-12-12T21:42:55Z</cp:lastPrinted>
  <dcterms:created xsi:type="dcterms:W3CDTF">2018-12-05T20:06:03Z</dcterms:created>
  <dcterms:modified xsi:type="dcterms:W3CDTF">2019-03-27T14:40:24Z</dcterms:modified>
</cp:coreProperties>
</file>